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0" yWindow="465" windowWidth="21840" windowHeight="13740" tabRatio="500" activeTab="1"/>
  </bookViews>
  <sheets>
    <sheet name="Standard Salt Solutions" sheetId="1" r:id="rId1"/>
    <sheet name="Injection Size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F26" i="1"/>
  <c r="F20" i="1"/>
  <c r="E14" i="2" l="1"/>
  <c r="F18" i="2" l="1"/>
  <c r="G3" i="2"/>
  <c r="F17" i="2"/>
  <c r="E17" i="2" s="1"/>
  <c r="D17" i="2" s="1"/>
  <c r="C7" i="1"/>
  <c r="F23" i="1" s="1"/>
  <c r="C6" i="1"/>
  <c r="F22" i="1" s="1"/>
  <c r="J19" i="1"/>
  <c r="K19" i="1" s="1"/>
  <c r="J18" i="1"/>
  <c r="K18" i="1" s="1"/>
  <c r="J16" i="1"/>
  <c r="K16" i="1"/>
  <c r="F19" i="1"/>
  <c r="C9" i="1"/>
  <c r="C8" i="1"/>
  <c r="J17" i="1"/>
  <c r="K17" i="1"/>
  <c r="E15" i="2"/>
  <c r="F14" i="2" l="1"/>
  <c r="G14" i="2" s="1"/>
  <c r="E18" i="2"/>
  <c r="D18" i="2" s="1"/>
  <c r="F15" i="2"/>
  <c r="G15" i="2" s="1"/>
  <c r="H15" i="2" s="1"/>
  <c r="F16" i="1"/>
  <c r="F17" i="1"/>
  <c r="F21" i="1"/>
  <c r="F18" i="1"/>
  <c r="H14" i="2" l="1"/>
</calcChain>
</file>

<file path=xl/sharedStrings.xml><?xml version="1.0" encoding="utf-8"?>
<sst xmlns="http://schemas.openxmlformats.org/spreadsheetml/2006/main" count="87" uniqueCount="51">
  <si>
    <t>mL</t>
  </si>
  <si>
    <t>Target</t>
  </si>
  <si>
    <t>uM</t>
  </si>
  <si>
    <t>nmoles</t>
  </si>
  <si>
    <t>Bacterial Denitrifier Reference Material Salt Solutions</t>
  </si>
  <si>
    <t>target</t>
  </si>
  <si>
    <t>Injection</t>
  </si>
  <si>
    <t>Rounded</t>
  </si>
  <si>
    <t>Volume</t>
  </si>
  <si>
    <t>Nitrate</t>
  </si>
  <si>
    <t>ppb</t>
  </si>
  <si>
    <t>mg / L</t>
  </si>
  <si>
    <t>Injection size calculation</t>
  </si>
  <si>
    <t>N2O method target NO3 amount</t>
  </si>
  <si>
    <t>O2 N2 method target NO3 amount</t>
  </si>
  <si>
    <t>Method</t>
  </si>
  <si>
    <t>N2O</t>
  </si>
  <si>
    <t>O2 N2</t>
  </si>
  <si>
    <t>Nitrate mass</t>
  </si>
  <si>
    <t>g / mol</t>
  </si>
  <si>
    <t>Reference</t>
  </si>
  <si>
    <t>Material</t>
  </si>
  <si>
    <t>Composition</t>
  </si>
  <si>
    <t>IAEANO3</t>
  </si>
  <si>
    <t>USGS35</t>
  </si>
  <si>
    <t>USGS34</t>
  </si>
  <si>
    <t>USGS32</t>
  </si>
  <si>
    <t>KNO3</t>
  </si>
  <si>
    <t>NaNO3</t>
  </si>
  <si>
    <t>Atomic</t>
  </si>
  <si>
    <t>Mass</t>
  </si>
  <si>
    <t>Concentration</t>
  </si>
  <si>
    <t>Final</t>
  </si>
  <si>
    <t xml:space="preserve">Mass of </t>
  </si>
  <si>
    <t xml:space="preserve">Reference </t>
  </si>
  <si>
    <t>(mg)</t>
  </si>
  <si>
    <t>(mL)</t>
  </si>
  <si>
    <t>(mM)</t>
  </si>
  <si>
    <t>(g / mol)</t>
  </si>
  <si>
    <t>Dilution</t>
  </si>
  <si>
    <t>(uM)</t>
  </si>
  <si>
    <t>of stock</t>
  </si>
  <si>
    <t>solution</t>
  </si>
  <si>
    <t>of 18 Mohm</t>
  </si>
  <si>
    <t>Water</t>
  </si>
  <si>
    <t>Desired</t>
  </si>
  <si>
    <t>Notes</t>
  </si>
  <si>
    <t>*these are the maximum volume injections and the minimum target amounts</t>
  </si>
  <si>
    <t>Nitrogen mass</t>
  </si>
  <si>
    <t>Nitrate-N</t>
  </si>
  <si>
    <t>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</si>
</sst>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8" x14ac:knownFonts="1">
    <font>
      <sz val="10"/>
      <name val="Verdana"/>
    </font>
    <font>
      <sz val="8"/>
      <name val="Verdana"/>
    </font>
    <font>
      <sz val="10"/>
      <name val="Arial"/>
    </font>
    <font>
      <sz val="12"/>
      <name val="Times New Roman"/>
    </font>
    <font>
      <sz val="24"/>
      <name val="Times New Roman"/>
    </font>
    <font>
      <b/>
      <sz val="12"/>
      <name val="Times New Roman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7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left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Ruler="0" workbookViewId="0">
      <selection activeCell="E27" sqref="E27"/>
    </sheetView>
  </sheetViews>
  <sheetFormatPr defaultColWidth="11" defaultRowHeight="15.95" customHeight="1" x14ac:dyDescent="0.25"/>
  <cols>
    <col min="1" max="1" width="11.375" style="12" customWidth="1"/>
    <col min="2" max="2" width="12" style="12" bestFit="1" customWidth="1"/>
    <col min="3" max="3" width="11.375" style="12" customWidth="1"/>
    <col min="4" max="4" width="13.375" style="12" bestFit="1" customWidth="1"/>
    <col min="5" max="5" width="11.375" style="15" customWidth="1"/>
    <col min="6" max="6" width="11.375" style="12" customWidth="1"/>
    <col min="7" max="7" width="2.625" style="12" customWidth="1"/>
    <col min="8" max="11" width="11.375" style="12" customWidth="1"/>
    <col min="12" max="12" width="11.375" style="11" customWidth="1"/>
    <col min="13" max="13" width="15" style="12" customWidth="1"/>
    <col min="14" max="14" width="9.5" style="12" customWidth="1"/>
    <col min="15" max="15" width="15" style="12" customWidth="1"/>
    <col min="16" max="16384" width="11" style="12"/>
  </cols>
  <sheetData>
    <row r="1" spans="1:12" ht="30.75" x14ac:dyDescent="0.45">
      <c r="A1" s="13" t="s">
        <v>4</v>
      </c>
    </row>
    <row r="2" spans="1:12" ht="15.95" customHeight="1" x14ac:dyDescent="0.45">
      <c r="A2" s="13"/>
    </row>
    <row r="3" spans="1:12" ht="15.95" customHeight="1" x14ac:dyDescent="0.25">
      <c r="A3" s="14"/>
      <c r="B3" s="14"/>
      <c r="C3" s="14" t="s">
        <v>29</v>
      </c>
    </row>
    <row r="4" spans="1:12" ht="15.95" customHeight="1" x14ac:dyDescent="0.25">
      <c r="A4" s="14" t="s">
        <v>20</v>
      </c>
      <c r="B4" s="14"/>
      <c r="C4" s="14" t="s">
        <v>30</v>
      </c>
    </row>
    <row r="5" spans="1:12" ht="15.95" customHeight="1" thickBot="1" x14ac:dyDescent="0.3">
      <c r="A5" s="14" t="s">
        <v>21</v>
      </c>
      <c r="B5" s="14" t="s">
        <v>22</v>
      </c>
      <c r="C5" s="14" t="s">
        <v>38</v>
      </c>
    </row>
    <row r="6" spans="1:12" ht="15.95" customHeight="1" x14ac:dyDescent="0.25">
      <c r="A6" s="18" t="s">
        <v>23</v>
      </c>
      <c r="B6" s="18" t="s">
        <v>27</v>
      </c>
      <c r="C6" s="18">
        <f>39.0983+14.007+3*15.999</f>
        <v>101.1023</v>
      </c>
    </row>
    <row r="7" spans="1:12" ht="15.95" customHeight="1" x14ac:dyDescent="0.25">
      <c r="A7" s="12" t="s">
        <v>24</v>
      </c>
      <c r="B7" s="12" t="s">
        <v>28</v>
      </c>
      <c r="C7" s="12">
        <f>22.9898+14.007+3*15.999</f>
        <v>84.993799999999993</v>
      </c>
    </row>
    <row r="8" spans="1:12" ht="15.95" customHeight="1" x14ac:dyDescent="0.25">
      <c r="A8" s="12" t="s">
        <v>25</v>
      </c>
      <c r="B8" s="12" t="s">
        <v>27</v>
      </c>
      <c r="C8" s="12">
        <f>39.0983+14.007+3*15.999</f>
        <v>101.1023</v>
      </c>
    </row>
    <row r="9" spans="1:12" ht="15.95" customHeight="1" x14ac:dyDescent="0.25">
      <c r="A9" s="12" t="s">
        <v>26</v>
      </c>
      <c r="B9" s="12" t="s">
        <v>27</v>
      </c>
      <c r="C9" s="12">
        <f>39.0983+14.007+3*15.999</f>
        <v>101.1023</v>
      </c>
    </row>
    <row r="10" spans="1:12" ht="15.95" customHeight="1" x14ac:dyDescent="0.45">
      <c r="A10" s="13"/>
    </row>
    <row r="12" spans="1:12" ht="15.95" customHeight="1" x14ac:dyDescent="0.25">
      <c r="A12" s="14"/>
      <c r="B12" s="14"/>
      <c r="C12" s="14"/>
      <c r="D12" s="14"/>
      <c r="E12" s="17"/>
      <c r="F12" s="14" t="s">
        <v>33</v>
      </c>
      <c r="G12" s="14"/>
      <c r="H12" s="14"/>
      <c r="I12" s="14" t="s">
        <v>32</v>
      </c>
      <c r="J12" s="14" t="s">
        <v>8</v>
      </c>
      <c r="K12" s="14" t="s">
        <v>8</v>
      </c>
    </row>
    <row r="13" spans="1:12" ht="15.95" customHeight="1" x14ac:dyDescent="0.25">
      <c r="A13" s="14"/>
      <c r="B13" s="14"/>
      <c r="C13" s="14" t="s">
        <v>29</v>
      </c>
      <c r="D13" s="14" t="s">
        <v>1</v>
      </c>
      <c r="E13" s="17" t="s">
        <v>32</v>
      </c>
      <c r="F13" s="14" t="s">
        <v>34</v>
      </c>
      <c r="G13" s="14"/>
      <c r="H13" s="14" t="s">
        <v>1</v>
      </c>
      <c r="I13" s="14" t="s">
        <v>8</v>
      </c>
      <c r="J13" s="14" t="s">
        <v>41</v>
      </c>
      <c r="K13" s="14" t="s">
        <v>43</v>
      </c>
    </row>
    <row r="14" spans="1:12" ht="15.95" customHeight="1" x14ac:dyDescent="0.25">
      <c r="A14" s="14" t="s">
        <v>20</v>
      </c>
      <c r="B14" s="14"/>
      <c r="C14" s="14" t="s">
        <v>30</v>
      </c>
      <c r="D14" s="14" t="s">
        <v>31</v>
      </c>
      <c r="E14" s="17" t="s">
        <v>8</v>
      </c>
      <c r="F14" s="14" t="s">
        <v>21</v>
      </c>
      <c r="G14" s="14"/>
      <c r="H14" s="14" t="s">
        <v>39</v>
      </c>
      <c r="I14" s="14" t="s">
        <v>45</v>
      </c>
      <c r="J14" s="14" t="s">
        <v>42</v>
      </c>
      <c r="K14" s="14" t="s">
        <v>44</v>
      </c>
    </row>
    <row r="15" spans="1:12" ht="15.95" customHeight="1" thickBot="1" x14ac:dyDescent="0.3">
      <c r="A15" s="14" t="s">
        <v>21</v>
      </c>
      <c r="B15" s="14" t="s">
        <v>22</v>
      </c>
      <c r="C15" s="14" t="s">
        <v>38</v>
      </c>
      <c r="D15" s="14" t="s">
        <v>37</v>
      </c>
      <c r="E15" s="17" t="s">
        <v>36</v>
      </c>
      <c r="F15" s="14" t="s">
        <v>35</v>
      </c>
      <c r="G15" s="14"/>
      <c r="H15" s="14" t="s">
        <v>40</v>
      </c>
      <c r="I15" s="14" t="s">
        <v>36</v>
      </c>
      <c r="J15" s="14" t="s">
        <v>36</v>
      </c>
      <c r="K15" s="14" t="s">
        <v>36</v>
      </c>
      <c r="L15" s="11" t="s">
        <v>46</v>
      </c>
    </row>
    <row r="16" spans="1:12" ht="15.95" customHeight="1" x14ac:dyDescent="0.25">
      <c r="A16" s="18"/>
      <c r="B16" s="18" t="s">
        <v>27</v>
      </c>
      <c r="C16" s="18"/>
      <c r="D16" s="18">
        <v>4</v>
      </c>
      <c r="E16" s="19">
        <v>500</v>
      </c>
      <c r="F16" s="18">
        <f>D16*$C$6/1000*E16</f>
        <v>202.2046</v>
      </c>
      <c r="H16" s="18">
        <v>100</v>
      </c>
      <c r="I16" s="18">
        <v>500</v>
      </c>
      <c r="J16" s="18">
        <f>H16*I16/(D16*1000)</f>
        <v>12.5</v>
      </c>
      <c r="K16" s="18">
        <f>I16-J16</f>
        <v>487.5</v>
      </c>
      <c r="L16" s="20"/>
    </row>
    <row r="17" spans="2:11" ht="15.95" customHeight="1" x14ac:dyDescent="0.25">
      <c r="B17" s="12" t="s">
        <v>28</v>
      </c>
      <c r="D17" s="12">
        <v>4</v>
      </c>
      <c r="E17" s="15">
        <v>500</v>
      </c>
      <c r="F17" s="12">
        <f>D17*$C$7/1000*E17</f>
        <v>169.98759999999999</v>
      </c>
      <c r="H17" s="12">
        <v>20</v>
      </c>
      <c r="I17" s="12">
        <v>500</v>
      </c>
      <c r="J17" s="12">
        <f>H17*I17/(D17*1000)</f>
        <v>2.5</v>
      </c>
      <c r="K17" s="12">
        <f>I17-J17</f>
        <v>497.5</v>
      </c>
    </row>
    <row r="18" spans="2:11" ht="15.95" customHeight="1" x14ac:dyDescent="0.25">
      <c r="B18" s="12" t="s">
        <v>27</v>
      </c>
      <c r="D18" s="12">
        <v>4</v>
      </c>
      <c r="E18" s="15">
        <v>1000</v>
      </c>
      <c r="F18" s="12">
        <f>D18*$C$6/1000*E18</f>
        <v>404.4092</v>
      </c>
      <c r="H18" s="12">
        <v>100</v>
      </c>
      <c r="I18" s="12">
        <v>1000</v>
      </c>
      <c r="J18" s="12">
        <f>H18*I18/(D18*1000)</f>
        <v>25</v>
      </c>
      <c r="K18" s="12">
        <f>I18-J18</f>
        <v>975</v>
      </c>
    </row>
    <row r="19" spans="2:11" ht="15.95" customHeight="1" x14ac:dyDescent="0.25">
      <c r="B19" s="12" t="s">
        <v>28</v>
      </c>
      <c r="D19" s="12">
        <v>4</v>
      </c>
      <c r="E19" s="15">
        <v>1000</v>
      </c>
      <c r="F19" s="12">
        <f>D19*$C$7/1000*E19</f>
        <v>339.97519999999997</v>
      </c>
      <c r="H19" s="12">
        <v>20</v>
      </c>
      <c r="I19" s="12">
        <v>1000</v>
      </c>
      <c r="J19" s="12">
        <f>H19*I19/(D19*1000)</f>
        <v>5</v>
      </c>
      <c r="K19" s="12">
        <f>I19-J19</f>
        <v>995</v>
      </c>
    </row>
    <row r="20" spans="2:11" ht="15.95" customHeight="1" x14ac:dyDescent="0.25">
      <c r="B20" s="12" t="s">
        <v>27</v>
      </c>
      <c r="D20" s="12">
        <v>0.1</v>
      </c>
      <c r="E20" s="15">
        <v>1000</v>
      </c>
      <c r="F20" s="22">
        <f>D20*$C$6/1000*E20</f>
        <v>10.110230000000001</v>
      </c>
    </row>
    <row r="21" spans="2:11" ht="15.95" customHeight="1" x14ac:dyDescent="0.25">
      <c r="B21" s="12" t="s">
        <v>28</v>
      </c>
      <c r="D21" s="12">
        <v>0.1</v>
      </c>
      <c r="E21" s="15">
        <v>1000</v>
      </c>
      <c r="F21" s="12">
        <f>D21*$C$7/1000*E21</f>
        <v>8.4993800000000004</v>
      </c>
    </row>
    <row r="22" spans="2:11" ht="15.95" customHeight="1" x14ac:dyDescent="0.25">
      <c r="B22" s="12" t="s">
        <v>27</v>
      </c>
      <c r="D22" s="12">
        <v>0.02</v>
      </c>
      <c r="E22" s="15">
        <v>1000</v>
      </c>
      <c r="F22" s="12">
        <f>D22*$C$6/1000*E22</f>
        <v>2.022046</v>
      </c>
    </row>
    <row r="23" spans="2:11" ht="15.95" customHeight="1" x14ac:dyDescent="0.25">
      <c r="B23" s="12" t="s">
        <v>28</v>
      </c>
      <c r="D23" s="12">
        <v>0.02</v>
      </c>
      <c r="E23" s="15">
        <v>1000</v>
      </c>
      <c r="F23" s="12">
        <f>D23*$C$7/1000*E23</f>
        <v>1.6998759999999999</v>
      </c>
    </row>
    <row r="24" spans="2:11" ht="15.95" customHeight="1" x14ac:dyDescent="0.25">
      <c r="D24" s="16"/>
    </row>
    <row r="25" spans="2:11" ht="15.95" customHeight="1" x14ac:dyDescent="0.25">
      <c r="D25" s="16"/>
    </row>
    <row r="26" spans="2:11" ht="15.95" customHeight="1" x14ac:dyDescent="0.25">
      <c r="D26" s="16">
        <v>0.1</v>
      </c>
      <c r="E26" s="15">
        <v>1000</v>
      </c>
      <c r="F26" s="22">
        <f>D26*$C$6/1000*E26</f>
        <v>10.110230000000001</v>
      </c>
    </row>
    <row r="27" spans="2:11" ht="15.95" customHeight="1" x14ac:dyDescent="0.25">
      <c r="D27" s="16">
        <f>F27/E27/C8*1000</f>
        <v>9.9998814172477871E-2</v>
      </c>
      <c r="E27" s="15">
        <v>999</v>
      </c>
      <c r="F27" s="12">
        <v>10.1</v>
      </c>
    </row>
    <row r="34" spans="1:3" ht="15.95" customHeight="1" x14ac:dyDescent="0.25">
      <c r="A34" s="14"/>
      <c r="B34" s="14"/>
      <c r="C34" s="14"/>
    </row>
    <row r="35" spans="1:3" ht="15.95" customHeight="1" x14ac:dyDescent="0.25">
      <c r="A35" s="14"/>
      <c r="B35" s="14"/>
      <c r="C35" s="14"/>
    </row>
    <row r="36" spans="1:3" ht="15.95" customHeight="1" x14ac:dyDescent="0.25">
      <c r="A36" s="14"/>
      <c r="B36" s="14"/>
      <c r="C36" s="14"/>
    </row>
    <row r="37" spans="1:3" ht="15.95" customHeight="1" x14ac:dyDescent="0.25">
      <c r="A37" s="14"/>
      <c r="B37" s="14"/>
      <c r="C37" s="14"/>
    </row>
  </sheetData>
  <phoneticPr fontId="1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showRuler="0" zoomScale="106" zoomScaleNormal="150" zoomScalePageLayoutView="150" workbookViewId="0"/>
  </sheetViews>
  <sheetFormatPr defaultColWidth="11" defaultRowHeight="15.75" x14ac:dyDescent="0.25"/>
  <cols>
    <col min="1" max="8" width="11" style="8"/>
    <col min="9" max="16384" width="11" style="1"/>
  </cols>
  <sheetData>
    <row r="1" spans="1:8" ht="30.75" x14ac:dyDescent="0.45">
      <c r="A1" s="7" t="s">
        <v>12</v>
      </c>
      <c r="B1" s="7"/>
      <c r="C1" s="7"/>
    </row>
    <row r="2" spans="1:8" x14ac:dyDescent="0.25">
      <c r="G2" s="21"/>
    </row>
    <row r="3" spans="1:8" x14ac:dyDescent="0.25">
      <c r="F3" s="2" t="s">
        <v>18</v>
      </c>
      <c r="G3" s="21">
        <f>14.007+3*15.999</f>
        <v>62.003999999999998</v>
      </c>
      <c r="H3" s="8" t="s">
        <v>19</v>
      </c>
    </row>
    <row r="4" spans="1:8" x14ac:dyDescent="0.25">
      <c r="F4" s="2" t="s">
        <v>48</v>
      </c>
      <c r="G4" s="8">
        <v>14.01</v>
      </c>
      <c r="H4" s="8" t="s">
        <v>19</v>
      </c>
    </row>
    <row r="6" spans="1:8" x14ac:dyDescent="0.25">
      <c r="F6" s="2" t="s">
        <v>13</v>
      </c>
      <c r="G6" s="8">
        <v>20</v>
      </c>
      <c r="H6" s="8" t="s">
        <v>3</v>
      </c>
    </row>
    <row r="7" spans="1:8" x14ac:dyDescent="0.25">
      <c r="F7" s="2" t="s">
        <v>14</v>
      </c>
      <c r="G7" s="8">
        <v>100</v>
      </c>
      <c r="H7" s="8" t="s">
        <v>3</v>
      </c>
    </row>
    <row r="8" spans="1:8" x14ac:dyDescent="0.25">
      <c r="F8" s="2"/>
    </row>
    <row r="9" spans="1:8" x14ac:dyDescent="0.25">
      <c r="A9" s="1"/>
      <c r="B9" s="1"/>
      <c r="C9" s="1"/>
    </row>
    <row r="10" spans="1:8" s="5" customFormat="1" x14ac:dyDescent="0.25">
      <c r="D10" s="9"/>
      <c r="E10" s="9"/>
      <c r="F10" s="9"/>
      <c r="G10" s="9" t="s">
        <v>6</v>
      </c>
      <c r="H10" s="9" t="s">
        <v>7</v>
      </c>
    </row>
    <row r="11" spans="1:8" s="5" customFormat="1" x14ac:dyDescent="0.25">
      <c r="D11" s="9"/>
      <c r="E11" s="9"/>
      <c r="F11" s="9"/>
      <c r="G11" s="9" t="s">
        <v>8</v>
      </c>
      <c r="H11" s="9" t="s">
        <v>6</v>
      </c>
    </row>
    <row r="12" spans="1:8" s="5" customFormat="1" x14ac:dyDescent="0.25">
      <c r="B12" s="5" t="s">
        <v>49</v>
      </c>
      <c r="D12" s="9" t="s">
        <v>9</v>
      </c>
      <c r="E12" s="9" t="s">
        <v>9</v>
      </c>
      <c r="F12" s="9" t="s">
        <v>9</v>
      </c>
      <c r="G12" s="9" t="s">
        <v>5</v>
      </c>
      <c r="H12" s="9" t="s">
        <v>8</v>
      </c>
    </row>
    <row r="13" spans="1:8" s="5" customFormat="1" x14ac:dyDescent="0.25">
      <c r="A13" s="9" t="s">
        <v>15</v>
      </c>
      <c r="B13" s="9" t="s">
        <v>50</v>
      </c>
      <c r="C13" s="9"/>
      <c r="D13" s="9" t="s">
        <v>10</v>
      </c>
      <c r="E13" s="9" t="s">
        <v>11</v>
      </c>
      <c r="F13" s="6" t="s">
        <v>2</v>
      </c>
      <c r="G13" s="9" t="s">
        <v>0</v>
      </c>
      <c r="H13" s="9" t="s">
        <v>0</v>
      </c>
    </row>
    <row r="14" spans="1:8" x14ac:dyDescent="0.25">
      <c r="A14" s="8" t="s">
        <v>16</v>
      </c>
      <c r="D14" s="8">
        <v>120</v>
      </c>
      <c r="E14" s="10">
        <f>D14/1000</f>
        <v>0.12</v>
      </c>
      <c r="F14" s="3">
        <f>E14/$G$3*1000</f>
        <v>1.9353590090961874</v>
      </c>
      <c r="G14" s="4">
        <f>$G$6/F14</f>
        <v>10.334</v>
      </c>
      <c r="H14" s="4">
        <f>ROUND(G14,1)</f>
        <v>10.3</v>
      </c>
    </row>
    <row r="15" spans="1:8" x14ac:dyDescent="0.25">
      <c r="A15" s="8" t="s">
        <v>17</v>
      </c>
      <c r="D15" s="8">
        <v>1000</v>
      </c>
      <c r="E15" s="10">
        <f t="shared" ref="E15" si="0">D15/1000</f>
        <v>1</v>
      </c>
      <c r="F15" s="3">
        <f>E15/$G$3*1000</f>
        <v>16.127991742468225</v>
      </c>
      <c r="G15" s="4">
        <f>$G$7/F15</f>
        <v>6.200400000000001</v>
      </c>
      <c r="H15" s="4">
        <f>ROUND(G15,1)</f>
        <v>6.2</v>
      </c>
    </row>
    <row r="16" spans="1:8" x14ac:dyDescent="0.25">
      <c r="A16" s="1"/>
      <c r="B16" s="1"/>
      <c r="C16" s="1"/>
      <c r="F16" s="3"/>
      <c r="G16" s="4"/>
      <c r="H16" s="4"/>
    </row>
    <row r="17" spans="1:9" x14ac:dyDescent="0.25">
      <c r="A17" s="8" t="s">
        <v>16</v>
      </c>
      <c r="D17" s="8">
        <f>E17*1000</f>
        <v>23.847692307692309</v>
      </c>
      <c r="E17" s="8">
        <f>F17*G3/1000</f>
        <v>2.3847692307692309E-2</v>
      </c>
      <c r="F17" s="3">
        <f>5/G17</f>
        <v>0.38461538461538464</v>
      </c>
      <c r="G17" s="4">
        <v>13</v>
      </c>
      <c r="H17" s="4"/>
      <c r="I17" s="1" t="s">
        <v>47</v>
      </c>
    </row>
    <row r="18" spans="1:9" x14ac:dyDescent="0.25">
      <c r="A18" s="8" t="s">
        <v>17</v>
      </c>
      <c r="D18" s="8">
        <f>E18*1000</f>
        <v>95.390769230769237</v>
      </c>
      <c r="E18" s="8">
        <f>F18*G3/1000</f>
        <v>9.5390769230769237E-2</v>
      </c>
      <c r="F18" s="3">
        <f>20/G18</f>
        <v>1.5384615384615385</v>
      </c>
      <c r="G18" s="4">
        <v>13</v>
      </c>
      <c r="H18" s="4"/>
      <c r="I18" s="1" t="s">
        <v>47</v>
      </c>
    </row>
    <row r="19" spans="1:9" x14ac:dyDescent="0.25">
      <c r="F19" s="3"/>
      <c r="G19" s="4"/>
      <c r="H19" s="4"/>
    </row>
    <row r="20" spans="1:9" x14ac:dyDescent="0.25">
      <c r="F20" s="3"/>
      <c r="G20" s="4"/>
      <c r="H20" s="4"/>
    </row>
    <row r="21" spans="1:9" x14ac:dyDescent="0.25">
      <c r="F21" s="3"/>
      <c r="G21" s="4"/>
      <c r="H21" s="4"/>
    </row>
    <row r="22" spans="1:9" x14ac:dyDescent="0.25">
      <c r="F22" s="3"/>
      <c r="G22" s="4"/>
      <c r="H22" s="4"/>
    </row>
    <row r="23" spans="1:9" x14ac:dyDescent="0.25">
      <c r="F23" s="3"/>
      <c r="G23" s="4"/>
      <c r="H23" s="4"/>
    </row>
    <row r="24" spans="1:9" x14ac:dyDescent="0.25">
      <c r="F24" s="3"/>
      <c r="G24" s="4"/>
      <c r="H24" s="4"/>
    </row>
    <row r="26" spans="1:9" x14ac:dyDescent="0.25">
      <c r="F26" s="3"/>
      <c r="G26" s="4"/>
      <c r="H26" s="4"/>
    </row>
  </sheetData>
  <phoneticPr fontId="1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 Salt Solutions</vt:lpstr>
      <vt:lpstr>Injection Size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Earth and  Space Sciences</dc:creator>
  <cp:lastModifiedBy>uwisolab</cp:lastModifiedBy>
  <dcterms:created xsi:type="dcterms:W3CDTF">2008-08-06T19:35:15Z</dcterms:created>
  <dcterms:modified xsi:type="dcterms:W3CDTF">2019-09-13T21:19:34Z</dcterms:modified>
</cp:coreProperties>
</file>